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<sst xmlns="http://schemas.openxmlformats.org/spreadsheetml/2006/main" count="607" uniqueCount="576">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</sst>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Protection="1">
      <alignment/>
      <protection locked="0"/>
    </xf>
    <xf numFmtId="0" fontId="1" fillId="0" borderId="0" xfId="21" applyFont="1" applyFill="1" applyProtection="1">
      <alignment/>
      <protection locked="0"/>
    </xf>
    <xf numFmtId="4" fontId="5" fillId="0" borderId="0" xfId="21" applyNumberFormat="1" applyFont="1" applyFill="1" applyBorder="1" applyAlignment="1" applyProtection="1">
      <alignment/>
      <protection locked="0"/>
    </xf>
    <xf numFmtId="4" fontId="5" fillId="0" borderId="0" xfId="21" applyNumberFormat="1" applyFont="1" applyFill="1" applyBorder="1" applyProtection="1">
      <alignment/>
      <protection locked="0"/>
    </xf>
    <xf numFmtId="0" fontId="6" fillId="0" borderId="1" xfId="21" applyFont="1" applyFill="1" applyBorder="1" applyAlignment="1" applyProtection="1">
      <alignment horizontal="left"/>
      <protection locked="0"/>
    </xf>
    <xf numFmtId="0" fontId="1" fillId="0" borderId="2" xfId="21" applyFont="1" applyFill="1" applyBorder="1" applyProtection="1">
      <alignment/>
      <protection locked="0"/>
    </xf>
    <xf numFmtId="0" fontId="7" fillId="0" borderId="3" xfId="21" applyFont="1" applyFill="1" applyBorder="1" applyProtection="1">
      <alignment/>
      <protection locked="0"/>
    </xf>
    <xf numFmtId="4" fontId="5" fillId="0" borderId="4" xfId="21" applyNumberFormat="1" applyFont="1" applyFill="1" applyBorder="1" applyAlignment="1" applyProtection="1">
      <alignment horizontal="left"/>
      <protection locked="0"/>
    </xf>
    <xf numFmtId="4" fontId="5" fillId="0" borderId="5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 applyProtection="1">
      <alignment horizontal="left"/>
      <protection locked="0"/>
    </xf>
    <xf numFmtId="4" fontId="5" fillId="0" borderId="7" xfId="21" applyNumberFormat="1" applyFont="1" applyBorder="1" applyAlignment="1" applyProtection="1">
      <alignment horizontal="right"/>
      <protection locked="0"/>
    </xf>
    <xf numFmtId="4" fontId="5" fillId="0" borderId="8" xfId="21" applyNumberFormat="1" applyFont="1" applyBorder="1" applyAlignment="1" applyProtection="1">
      <alignment horizontal="right"/>
      <protection locked="0"/>
    </xf>
    <xf numFmtId="0" fontId="1" fillId="0" borderId="6" xfId="21" applyFont="1" applyFill="1" applyBorder="1" applyAlignment="1" applyProtection="1">
      <alignment horizontal="left"/>
      <protection locked="0"/>
    </xf>
    <xf numFmtId="0" fontId="1" fillId="0" borderId="9" xfId="21" applyFont="1" applyFill="1" applyBorder="1" applyProtection="1">
      <alignment/>
      <protection locked="0"/>
    </xf>
    <xf numFmtId="4" fontId="5" fillId="0" borderId="10" xfId="21" applyNumberFormat="1" applyFont="1" applyFill="1" applyBorder="1" applyAlignment="1" applyProtection="1">
      <alignment/>
      <protection locked="0"/>
    </xf>
    <xf numFmtId="4" fontId="5" fillId="0" borderId="11" xfId="21" applyNumberFormat="1" applyFont="1" applyFill="1" applyBorder="1" applyAlignment="1" applyProtection="1">
      <alignment wrapText="1"/>
      <protection locked="0"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4" fontId="8" fillId="0" borderId="4" xfId="21" applyNumberFormat="1" applyFont="1" applyFill="1" applyBorder="1" applyAlignment="1" applyProtection="1">
      <alignment/>
      <protection/>
    </xf>
    <xf numFmtId="4" fontId="8" fillId="0" borderId="12" xfId="21" applyNumberFormat="1" applyFont="1" applyFill="1" applyBorder="1" applyAlignment="1" applyProtection="1">
      <alignment/>
      <protection/>
    </xf>
    <xf numFmtId="0" fontId="6" fillId="0" borderId="13" xfId="21" applyFont="1" applyFill="1" applyBorder="1" applyAlignment="1">
      <alignment horizontal="left"/>
      <protection/>
    </xf>
    <xf numFmtId="0" fontId="6" fillId="0" borderId="9" xfId="2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/>
      <protection/>
    </xf>
    <xf numFmtId="4" fontId="8" fillId="0" borderId="11" xfId="21" applyNumberFormat="1" applyFont="1" applyFill="1" applyBorder="1" applyAlignment="1" applyProtection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 locked="0"/>
    </xf>
    <xf numFmtId="4" fontId="9" fillId="0" borderId="16" xfId="21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21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21" applyNumberFormat="1" applyFont="1" applyFill="1" applyBorder="1" applyAlignment="1" applyProtection="1">
      <alignment/>
      <protection locked="0"/>
    </xf>
    <xf numFmtId="4" fontId="9" fillId="0" borderId="18" xfId="21" applyNumberFormat="1" applyFont="1" applyFill="1" applyBorder="1" applyProtection="1">
      <alignment/>
      <protection locked="0"/>
    </xf>
    <xf numFmtId="0" fontId="6" fillId="0" borderId="19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" fontId="9" fillId="0" borderId="4" xfId="21" applyNumberFormat="1" applyFont="1" applyFill="1" applyBorder="1" applyAlignment="1" applyProtection="1">
      <alignment/>
      <protection locked="0"/>
    </xf>
    <xf numFmtId="4" fontId="9" fillId="0" borderId="12" xfId="21" applyNumberFormat="1" applyFont="1" applyFill="1" applyBorder="1" applyProtection="1">
      <alignment/>
      <protection locked="0"/>
    </xf>
    <xf numFmtId="0" fontId="1" fillId="0" borderId="20" xfId="21" applyFont="1" applyFill="1" applyBorder="1" applyAlignment="1">
      <alignment horizontal="left"/>
      <protection/>
    </xf>
    <xf numFmtId="0" fontId="1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 locked="0"/>
    </xf>
    <xf numFmtId="4" fontId="9" fillId="0" borderId="23" xfId="21" applyNumberFormat="1" applyFont="1" applyFill="1" applyBorder="1" applyProtection="1">
      <alignment/>
      <protection/>
    </xf>
    <xf numFmtId="4" fontId="9" fillId="2" borderId="15" xfId="21" applyNumberFormat="1" applyFont="1" applyFill="1" applyBorder="1" applyAlignment="1" applyProtection="1">
      <alignment/>
      <protection/>
    </xf>
    <xf numFmtId="0" fontId="1" fillId="0" borderId="24" xfId="21" applyFont="1" applyFill="1" applyBorder="1">
      <alignment/>
      <protection/>
    </xf>
    <xf numFmtId="4" fontId="9" fillId="2" borderId="15" xfId="21" applyNumberFormat="1" applyFont="1" applyFill="1" applyBorder="1" applyAlignment="1" applyProtection="1">
      <alignment/>
      <protection locked="0"/>
    </xf>
    <xf numFmtId="0" fontId="1" fillId="0" borderId="2" xfId="21" applyFont="1" applyFill="1" applyBorder="1">
      <alignment/>
      <protection/>
    </xf>
    <xf numFmtId="4" fontId="9" fillId="0" borderId="25" xfId="21" applyNumberFormat="1" applyFont="1" applyFill="1" applyBorder="1" applyAlignment="1" applyProtection="1">
      <alignment/>
      <protection/>
    </xf>
    <xf numFmtId="4" fontId="9" fillId="0" borderId="12" xfId="21" applyNumberFormat="1" applyFont="1" applyFill="1" applyBorder="1" applyAlignment="1" applyProtection="1">
      <alignment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27" xfId="21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21" applyNumberFormat="1" applyFont="1" applyFill="1" applyBorder="1" applyAlignment="1" applyProtection="1">
      <alignment/>
      <protection locked="0"/>
    </xf>
    <xf numFmtId="4" fontId="9" fillId="0" borderId="29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Alignment="1" applyProtection="1">
      <alignment/>
      <protection/>
    </xf>
    <xf numFmtId="4" fontId="9" fillId="0" borderId="16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4" fontId="5" fillId="0" borderId="15" xfId="21" applyNumberFormat="1" applyFont="1" applyFill="1" applyBorder="1" applyAlignment="1" applyProtection="1">
      <alignment/>
      <protection locked="0"/>
    </xf>
    <xf numFmtId="0" fontId="1" fillId="0" borderId="31" xfId="21" applyFont="1" applyFill="1" applyBorder="1" applyAlignment="1">
      <alignment horizontal="left"/>
      <protection/>
    </xf>
    <xf numFmtId="0" fontId="1" fillId="0" borderId="32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/>
    </xf>
    <xf numFmtId="4" fontId="9" fillId="0" borderId="34" xfId="21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21" applyNumberFormat="1" applyFont="1" applyFill="1" applyBorder="1" applyProtection="1">
      <alignment/>
      <protection locked="0"/>
    </xf>
    <xf numFmtId="0" fontId="5" fillId="0" borderId="0" xfId="21" applyFont="1" applyFill="1" applyBorder="1">
      <alignment/>
      <protection/>
    </xf>
    <xf numFmtId="4" fontId="9" fillId="0" borderId="30" xfId="21" applyNumberFormat="1" applyFont="1" applyFill="1" applyBorder="1" applyAlignment="1" applyProtection="1">
      <alignment/>
      <protection locked="0"/>
    </xf>
    <xf numFmtId="4" fontId="9" fillId="0" borderId="35" xfId="21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21" applyNumberFormat="1" applyFont="1" applyFill="1" applyBorder="1" applyProtection="1">
      <alignment/>
      <protection/>
    </xf>
    <xf numFmtId="4" fontId="9" fillId="0" borderId="16" xfId="21" applyNumberFormat="1" applyFont="1" applyFill="1" applyBorder="1" applyProtection="1">
      <alignment/>
      <protection/>
    </xf>
    <xf numFmtId="4" fontId="5" fillId="0" borderId="15" xfId="21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21" applyFont="1" applyFill="1" applyBorder="1">
      <alignment/>
      <protection/>
    </xf>
    <xf numFmtId="0" fontId="1" fillId="0" borderId="31" xfId="21" applyFont="1" applyFill="1" applyBorder="1" applyAlignment="1">
      <alignment horizontal="left"/>
      <protection/>
    </xf>
    <xf numFmtId="0" fontId="5" fillId="0" borderId="14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/>
    </xf>
    <xf numFmtId="0" fontId="12" fillId="0" borderId="0" xfId="21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0" fontId="5" fillId="0" borderId="14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21" applyFont="1" applyFill="1" applyBorder="1" applyAlignment="1">
      <alignment horizontal="left"/>
      <protection/>
    </xf>
    <xf numFmtId="4" fontId="9" fillId="2" borderId="7" xfId="21" applyNumberFormat="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0" fontId="6" fillId="0" borderId="17" xfId="21" applyFont="1" applyFill="1" applyBorder="1">
      <alignment/>
      <protection/>
    </xf>
    <xf numFmtId="4" fontId="8" fillId="0" borderId="7" xfId="21" applyNumberFormat="1" applyFont="1" applyFill="1" applyBorder="1" applyAlignment="1" applyProtection="1">
      <alignment/>
      <protection/>
    </xf>
    <xf numFmtId="4" fontId="8" fillId="0" borderId="18" xfId="21" applyNumberFormat="1" applyFont="1" applyFill="1" applyBorder="1" applyAlignment="1" applyProtection="1">
      <alignment/>
      <protection/>
    </xf>
    <xf numFmtId="0" fontId="6" fillId="0" borderId="17" xfId="21" applyFont="1" applyFill="1" applyBorder="1">
      <alignment/>
      <protection/>
    </xf>
    <xf numFmtId="0" fontId="6" fillId="0" borderId="32" xfId="21" applyFont="1" applyFill="1" applyBorder="1">
      <alignment/>
      <protection/>
    </xf>
    <xf numFmtId="4" fontId="8" fillId="0" borderId="33" xfId="21" applyNumberFormat="1" applyFont="1" applyFill="1" applyBorder="1" applyAlignment="1" applyProtection="1">
      <alignment/>
      <protection locked="0"/>
    </xf>
    <xf numFmtId="4" fontId="8" fillId="0" borderId="34" xfId="21" applyNumberFormat="1" applyFont="1" applyFill="1" applyBorder="1" applyProtection="1">
      <alignment/>
      <protection locked="0"/>
    </xf>
    <xf numFmtId="0" fontId="5" fillId="0" borderId="20" xfId="21" applyFont="1" applyFill="1" applyBorder="1" applyAlignment="1">
      <alignment horizontal="left"/>
      <protection/>
    </xf>
    <xf numFmtId="0" fontId="5" fillId="0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/>
    </xf>
    <xf numFmtId="4" fontId="9" fillId="0" borderId="23" xfId="21" applyNumberFormat="1" applyFont="1" applyFill="1" applyBorder="1" applyAlignment="1" applyProtection="1">
      <alignment/>
      <protection/>
    </xf>
    <xf numFmtId="0" fontId="1" fillId="0" borderId="20" xfId="21" applyFont="1" applyFill="1" applyBorder="1" applyAlignment="1">
      <alignment horizontal="left"/>
      <protection/>
    </xf>
    <xf numFmtId="0" fontId="6" fillId="0" borderId="21" xfId="21" applyFont="1" applyFill="1" applyBorder="1">
      <alignment/>
      <protection/>
    </xf>
    <xf numFmtId="0" fontId="5" fillId="0" borderId="21" xfId="21" applyFont="1" applyFill="1" applyBorder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4" fontId="9" fillId="0" borderId="34" xfId="21" applyNumberFormat="1" applyFont="1" applyFill="1" applyBorder="1" applyProtection="1">
      <alignment/>
      <protection locked="0"/>
    </xf>
    <xf numFmtId="0" fontId="1" fillId="0" borderId="21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17" xfId="21" applyFont="1" applyFill="1" applyBorder="1">
      <alignment/>
      <protection/>
    </xf>
    <xf numFmtId="0" fontId="5" fillId="0" borderId="17" xfId="21" applyFont="1" applyFill="1" applyBorder="1" applyAlignment="1">
      <alignment/>
      <protection/>
    </xf>
    <xf numFmtId="0" fontId="5" fillId="0" borderId="17" xfId="21" applyFont="1" applyFill="1" applyBorder="1" applyAlignment="1">
      <alignment horizontal="left"/>
      <protection/>
    </xf>
    <xf numFmtId="4" fontId="9" fillId="0" borderId="36" xfId="21" applyNumberFormat="1" applyFont="1" applyFill="1" applyBorder="1" applyAlignment="1" applyProtection="1">
      <alignment/>
      <protection locked="0"/>
    </xf>
    <xf numFmtId="4" fontId="9" fillId="0" borderId="8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4" fontId="9" fillId="0" borderId="7" xfId="21" applyNumberFormat="1" applyFont="1" applyFill="1" applyBorder="1" applyAlignment="1" applyProtection="1">
      <alignment/>
      <protection/>
    </xf>
    <xf numFmtId="4" fontId="9" fillId="0" borderId="18" xfId="21" applyNumberFormat="1" applyFont="1" applyFill="1" applyBorder="1" applyAlignment="1" applyProtection="1">
      <alignment/>
      <protection/>
    </xf>
    <xf numFmtId="49" fontId="1" fillId="0" borderId="0" xfId="21" applyNumberFormat="1" applyFont="1" applyFill="1" applyBorder="1" applyAlignment="1">
      <alignment horizontal="left"/>
      <protection/>
    </xf>
    <xf numFmtId="164" fontId="1" fillId="0" borderId="0" xfId="21" applyNumberFormat="1" applyFont="1" applyFill="1" applyBorder="1">
      <alignment/>
      <protection/>
    </xf>
    <xf numFmtId="0" fontId="1" fillId="0" borderId="13" xfId="21" applyFont="1" applyFill="1" applyBorder="1" applyAlignment="1">
      <alignment horizontal="left"/>
      <protection/>
    </xf>
    <xf numFmtId="0" fontId="1" fillId="0" borderId="9" xfId="21" applyFont="1" applyFill="1" applyBorder="1">
      <alignment/>
      <protection/>
    </xf>
    <xf numFmtId="4" fontId="9" fillId="0" borderId="10" xfId="21" applyNumberFormat="1" applyFont="1" applyFill="1" applyBorder="1" applyAlignment="1" applyProtection="1">
      <alignment/>
      <protection locked="0"/>
    </xf>
    <xf numFmtId="4" fontId="9" fillId="0" borderId="11" xfId="21" applyNumberFormat="1" applyFont="1" applyFill="1" applyBorder="1" applyAlignment="1" applyProtection="1">
      <alignment/>
      <protection/>
    </xf>
    <xf numFmtId="4" fontId="9" fillId="2" borderId="30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21" applyNumberFormat="1" applyFont="1" applyFill="1" applyBorder="1">
      <alignment/>
      <protection/>
    </xf>
    <xf numFmtId="4" fontId="9" fillId="2" borderId="36" xfId="21" applyNumberFormat="1" applyFont="1" applyFill="1" applyBorder="1" applyAlignment="1" applyProtection="1">
      <alignment/>
      <protection/>
    </xf>
    <xf numFmtId="0" fontId="1" fillId="0" borderId="37" xfId="21" applyFont="1" applyFill="1" applyBorder="1" applyAlignment="1">
      <alignment horizontal="left"/>
      <protection/>
    </xf>
    <xf numFmtId="0" fontId="1" fillId="0" borderId="38" xfId="21" applyFont="1" applyFill="1" applyBorder="1">
      <alignment/>
      <protection/>
    </xf>
    <xf numFmtId="4" fontId="9" fillId="0" borderId="39" xfId="21" applyNumberFormat="1" applyFont="1" applyFill="1" applyBorder="1" applyAlignment="1" applyProtection="1">
      <alignment/>
      <protection/>
    </xf>
    <xf numFmtId="4" fontId="5" fillId="0" borderId="16" xfId="21" applyNumberFormat="1" applyFont="1" applyFill="1" applyBorder="1" applyAlignment="1" applyProtection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15" xfId="21" applyNumberFormat="1" applyFont="1" applyFill="1" applyBorder="1" applyAlignment="1">
      <alignment/>
      <protection/>
    </xf>
    <xf numFmtId="4" fontId="9" fillId="2" borderId="35" xfId="21" applyNumberFormat="1" applyFont="1" applyFill="1" applyBorder="1" applyProtection="1">
      <alignment/>
      <protection locked="0"/>
    </xf>
    <xf numFmtId="4" fontId="9" fillId="0" borderId="40" xfId="21" applyNumberFormat="1" applyFont="1" applyFill="1" applyBorder="1" applyAlignment="1" applyProtection="1">
      <alignment/>
      <protection locked="0"/>
    </xf>
    <xf numFmtId="4" fontId="9" fillId="0" borderId="41" xfId="21" applyNumberFormat="1" applyFont="1" applyFill="1" applyBorder="1" applyAlignment="1" applyProtection="1">
      <alignment/>
      <protection/>
    </xf>
    <xf numFmtId="4" fontId="5" fillId="2" borderId="15" xfId="21" applyNumberFormat="1" applyFont="1" applyFill="1" applyBorder="1" applyAlignment="1" applyProtection="1">
      <alignment/>
      <protection locked="0"/>
    </xf>
    <xf numFmtId="0" fontId="1" fillId="0" borderId="14" xfId="2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Protection="1">
      <alignment/>
      <protection locked="0"/>
    </xf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14" xfId="21" applyFont="1" applyBorder="1" applyAlignment="1">
      <alignment horizontal="left"/>
      <protection/>
    </xf>
    <xf numFmtId="0" fontId="1" fillId="0" borderId="0" xfId="21" applyFont="1" applyBorder="1">
      <alignment/>
      <protection/>
    </xf>
    <xf numFmtId="0" fontId="1" fillId="0" borderId="24" xfId="21" applyFont="1" applyBorder="1">
      <alignment/>
      <protection/>
    </xf>
    <xf numFmtId="4" fontId="9" fillId="0" borderId="30" xfId="21" applyNumberFormat="1" applyFont="1" applyFill="1" applyBorder="1" applyProtection="1">
      <alignment/>
      <protection locked="0"/>
    </xf>
    <xf numFmtId="0" fontId="1" fillId="0" borderId="17" xfId="21" applyFont="1" applyBorder="1">
      <alignment/>
      <protection/>
    </xf>
    <xf numFmtId="4" fontId="9" fillId="0" borderId="36" xfId="21" applyNumberFormat="1" applyFont="1" applyFill="1" applyBorder="1" applyProtection="1">
      <alignment/>
      <protection locked="0"/>
    </xf>
    <xf numFmtId="4" fontId="8" fillId="0" borderId="11" xfId="21" applyNumberFormat="1" applyFont="1" applyFill="1" applyBorder="1" applyProtection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0" fontId="1" fillId="0" borderId="3" xfId="21" applyFont="1" applyFill="1" applyBorder="1">
      <alignment/>
      <protection/>
    </xf>
    <xf numFmtId="4" fontId="9" fillId="0" borderId="12" xfId="21" applyNumberFormat="1" applyFont="1" applyFill="1" applyBorder="1" applyProtection="1">
      <alignment/>
      <protection/>
    </xf>
    <xf numFmtId="0" fontId="1" fillId="0" borderId="42" xfId="21" applyFont="1" applyFill="1" applyBorder="1">
      <alignment/>
      <protection/>
    </xf>
    <xf numFmtId="49" fontId="1" fillId="0" borderId="14" xfId="21" applyNumberFormat="1" applyFont="1" applyFill="1" applyBorder="1" applyAlignment="1">
      <alignment horizontal="left"/>
      <protection/>
    </xf>
    <xf numFmtId="4" fontId="9" fillId="0" borderId="43" xfId="21" applyNumberFormat="1" applyFont="1" applyFill="1" applyBorder="1" applyAlignment="1" applyProtection="1">
      <alignment/>
      <protection locked="0"/>
    </xf>
    <xf numFmtId="4" fontId="9" fillId="0" borderId="44" xfId="21" applyNumberFormat="1" applyFont="1" applyFill="1" applyBorder="1" applyProtection="1">
      <alignment/>
      <protection/>
    </xf>
    <xf numFmtId="4" fontId="9" fillId="2" borderId="33" xfId="21" applyNumberFormat="1" applyFont="1" applyFill="1" applyBorder="1" applyAlignment="1" applyProtection="1">
      <alignment/>
      <protection/>
    </xf>
    <xf numFmtId="4" fontId="9" fillId="0" borderId="28" xfId="21" applyNumberFormat="1" applyFont="1" applyFill="1" applyBorder="1" applyProtection="1">
      <alignment/>
      <protection/>
    </xf>
    <xf numFmtId="49" fontId="1" fillId="0" borderId="31" xfId="21" applyNumberFormat="1" applyFont="1" applyFill="1" applyBorder="1" applyAlignment="1">
      <alignment horizontal="left"/>
      <protection/>
    </xf>
    <xf numFmtId="4" fontId="9" fillId="0" borderId="40" xfId="21" applyNumberFormat="1" applyFont="1" applyFill="1" applyBorder="1" applyProtection="1">
      <alignment/>
      <protection locked="0"/>
    </xf>
    <xf numFmtId="4" fontId="9" fillId="0" borderId="41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Protection="1">
      <alignment/>
      <protection/>
    </xf>
    <xf numFmtId="4" fontId="9" fillId="0" borderId="44" xfId="21" applyNumberFormat="1" applyFont="1" applyFill="1" applyBorder="1" applyProtection="1">
      <alignment/>
      <protection/>
    </xf>
    <xf numFmtId="49" fontId="1" fillId="0" borderId="6" xfId="21" applyNumberFormat="1" applyFont="1" applyFill="1" applyBorder="1" applyAlignment="1">
      <alignment horizontal="left"/>
      <protection/>
    </xf>
    <xf numFmtId="4" fontId="9" fillId="0" borderId="45" xfId="21" applyNumberFormat="1" applyFont="1" applyFill="1" applyBorder="1" applyAlignment="1" applyProtection="1">
      <alignment/>
      <protection/>
    </xf>
    <xf numFmtId="4" fontId="9" fillId="0" borderId="46" xfId="21" applyNumberFormat="1" applyFont="1" applyFill="1" applyBorder="1" applyProtection="1">
      <alignment/>
      <protection locked="0"/>
    </xf>
    <xf numFmtId="49" fontId="6" fillId="0" borderId="13" xfId="21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21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21" applyNumberFormat="1" applyFont="1" applyFill="1" applyBorder="1" applyAlignment="1">
      <alignment horizontal="left"/>
      <protection/>
    </xf>
    <xf numFmtId="0" fontId="11" fillId="0" borderId="17" xfId="21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21" applyNumberFormat="1" applyFont="1" applyFill="1" applyBorder="1" applyAlignment="1" applyProtection="1" quotePrefix="1">
      <alignment horizontal="left"/>
      <protection locked="0"/>
    </xf>
    <xf numFmtId="4" fontId="8" fillId="0" borderId="46" xfId="21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21" applyFont="1" applyBorder="1" applyAlignment="1">
      <alignment horizontal="left"/>
      <protection/>
    </xf>
    <xf numFmtId="49" fontId="6" fillId="0" borderId="9" xfId="21" applyNumberFormat="1" applyFont="1" applyBorder="1" applyAlignment="1">
      <alignment horizontal="left"/>
      <protection/>
    </xf>
    <xf numFmtId="0" fontId="6" fillId="0" borderId="9" xfId="21" applyFont="1" applyBorder="1">
      <alignment/>
      <protection/>
    </xf>
    <xf numFmtId="0" fontId="6" fillId="0" borderId="19" xfId="21" applyFont="1" applyBorder="1">
      <alignment/>
      <protection/>
    </xf>
    <xf numFmtId="164" fontId="6" fillId="0" borderId="9" xfId="21" applyNumberFormat="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 wrapText="1"/>
      <protection locked="0"/>
    </xf>
    <xf numFmtId="4" fontId="8" fillId="0" borderId="11" xfId="21" applyNumberFormat="1" applyFont="1" applyFill="1" applyBorder="1" applyAlignment="1" applyProtection="1">
      <alignment wrapText="1"/>
      <protection locked="0"/>
    </xf>
    <xf numFmtId="49" fontId="1" fillId="0" borderId="0" xfId="21" applyNumberFormat="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" fillId="0" borderId="0" xfId="0" applyFont="1" applyAlignment="1">
      <alignment/>
    </xf>
    <xf numFmtId="0" fontId="11" fillId="0" borderId="14" xfId="21" applyFont="1" applyBorder="1" applyAlignment="1">
      <alignment horizontal="left"/>
      <protection/>
    </xf>
    <xf numFmtId="49" fontId="11" fillId="0" borderId="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5" fillId="0" borderId="24" xfId="21" applyFont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1" fillId="0" borderId="31" xfId="21" applyFont="1" applyBorder="1" applyAlignment="1">
      <alignment horizontal="left"/>
      <protection/>
    </xf>
    <xf numFmtId="49" fontId="1" fillId="0" borderId="32" xfId="21" applyNumberFormat="1" applyFont="1" applyBorder="1" applyAlignment="1">
      <alignment horizontal="left"/>
      <protection/>
    </xf>
    <xf numFmtId="0" fontId="1" fillId="0" borderId="32" xfId="21" applyFont="1" applyBorder="1">
      <alignment/>
      <protection/>
    </xf>
    <xf numFmtId="164" fontId="1" fillId="0" borderId="32" xfId="21" applyNumberFormat="1" applyFont="1" applyFill="1" applyBorder="1">
      <alignment/>
      <protection/>
    </xf>
    <xf numFmtId="0" fontId="1" fillId="0" borderId="27" xfId="21" applyFont="1" applyBorder="1">
      <alignment/>
      <protection/>
    </xf>
    <xf numFmtId="4" fontId="9" fillId="0" borderId="28" xfId="21" applyNumberFormat="1" applyFont="1" applyFill="1" applyBorder="1" applyAlignment="1" applyProtection="1">
      <alignment/>
      <protection/>
    </xf>
    <xf numFmtId="4" fontId="9" fillId="0" borderId="35" xfId="21" applyNumberFormat="1" applyFont="1" applyFill="1" applyBorder="1" applyProtection="1">
      <alignment/>
      <protection/>
    </xf>
    <xf numFmtId="0" fontId="5" fillId="0" borderId="0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49" fontId="1" fillId="0" borderId="17" xfId="21" applyNumberFormat="1" applyFont="1" applyBorder="1" applyAlignment="1">
      <alignment horizontal="left"/>
      <protection/>
    </xf>
    <xf numFmtId="0" fontId="1" fillId="0" borderId="47" xfId="21" applyFont="1" applyBorder="1">
      <alignment/>
      <protection/>
    </xf>
    <xf numFmtId="164" fontId="1" fillId="0" borderId="17" xfId="21" applyNumberFormat="1" applyFont="1" applyFill="1" applyBorder="1">
      <alignment/>
      <protection/>
    </xf>
    <xf numFmtId="0" fontId="15" fillId="0" borderId="0" xfId="21" applyFont="1" applyBorder="1" applyAlignment="1">
      <alignment horizontal="left"/>
      <protection/>
    </xf>
    <xf numFmtId="49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21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21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21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21" applyNumberFormat="1" applyFont="1" applyFill="1" applyBorder="1" applyAlignment="1" applyProtection="1">
      <alignment/>
      <protection locked="0"/>
    </xf>
    <xf numFmtId="4" fontId="17" fillId="0" borderId="34" xfId="21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21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63">
      <selection activeCell="H82" sqref="H82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39325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42279018</v>
      </c>
      <c r="H11" s="30">
        <f>H12+H24+H44+H100</f>
        <v>33503623.2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9729870</v>
      </c>
      <c r="H12" s="34">
        <f>SUM(H13:H23)</f>
        <v>7125676.94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7229870</v>
      </c>
      <c r="H13" s="38">
        <v>5232992.94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2500000</v>
      </c>
      <c r="H14" s="38">
        <v>1892684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1004232</v>
      </c>
      <c r="H24" s="34">
        <f>H25+H26</f>
        <v>918318.89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87000</v>
      </c>
      <c r="H25" s="50">
        <v>93207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917232</v>
      </c>
      <c r="H26" s="54">
        <f>SUM(H27:H43)</f>
        <v>825111.89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706220.64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11780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18271.41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5425.22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30297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2800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50317.62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10227012</v>
      </c>
      <c r="H44" s="34">
        <f>H45+H68+H88</f>
        <v>8098127.35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889165</v>
      </c>
      <c r="H45" s="60">
        <f>H46+H47+H66</f>
        <v>238012.80000000002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>
        <v>800000</v>
      </c>
      <c r="H46" s="65">
        <v>226221.2</v>
      </c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89165</v>
      </c>
      <c r="H47" s="67">
        <f>H48+H63+H64+H65</f>
        <v>11791.6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42165</v>
      </c>
      <c r="H48" s="67">
        <f>SUM(H49:H62)+H67</f>
        <v>9791.6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>
        <v>4565</v>
      </c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>
        <v>4565</v>
      </c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>
        <v>5226.6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37600</v>
      </c>
      <c r="H55" s="38"/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4000</v>
      </c>
      <c r="H63" s="38">
        <v>2000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>
        <v>43000</v>
      </c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6695000</v>
      </c>
      <c r="H68" s="78">
        <f>H69+H70+H86</f>
        <v>6153114.55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6695000</v>
      </c>
      <c r="H70" s="67">
        <f>H71+H83+H84+H85</f>
        <v>6153114.55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2911000</v>
      </c>
      <c r="H71" s="67">
        <f>SUM(H72:H82)+H87</f>
        <v>2911000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>
        <v>1550000</v>
      </c>
      <c r="H72" s="80">
        <v>1550000</v>
      </c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1361000</v>
      </c>
      <c r="H75" s="80">
        <v>1361000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>
        <v>3784000</v>
      </c>
      <c r="H85" s="38">
        <v>3242114.55</v>
      </c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2642847</v>
      </c>
      <c r="H88" s="78">
        <f>H89+H90+H99</f>
        <v>1707000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2642847</v>
      </c>
      <c r="H90" s="67">
        <f>H91+H96+H97+H98</f>
        <v>1707000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2642847</v>
      </c>
      <c r="H91" s="86">
        <f>H92+H95</f>
        <v>1707000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2642847</v>
      </c>
      <c r="H92" s="86">
        <f>SUM(H93:H94)</f>
        <v>1707000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2642847</v>
      </c>
      <c r="H94" s="38">
        <v>1707000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21317904</v>
      </c>
      <c r="H100" s="34">
        <f>H101+H108+H122</f>
        <v>17361500.02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125000</v>
      </c>
      <c r="H101" s="78">
        <f>SUM(H102:H107)</f>
        <v>360000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49900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310100</v>
      </c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f>20960000+73630</f>
        <v>21033630</v>
      </c>
      <c r="H108" s="78">
        <f>SUM(H109:H114)</f>
        <v>16851532.68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110346.62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>
        <v>11050.06</v>
      </c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20921000</v>
      </c>
      <c r="H114" s="67">
        <f>SUM(H115:H121)</f>
        <v>16730136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8600000</v>
      </c>
      <c r="H115" s="38">
        <v>6700844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>
        <v>321000</v>
      </c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12000000</v>
      </c>
      <c r="H119" s="99">
        <v>10029292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159274</v>
      </c>
      <c r="H122" s="78">
        <f>H123+H124+H125</f>
        <v>149967.34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2100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20492.89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127374.45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60215036</v>
      </c>
      <c r="H126" s="109">
        <f>H127+H152+H186+H205</f>
        <v>31729310.160000004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5434597</v>
      </c>
      <c r="H127" s="34">
        <f>H128+H129+H139+H150</f>
        <v>3163473.43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2902400</v>
      </c>
      <c r="H128" s="113">
        <f>1007253.35+749000</f>
        <v>1756253.35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1810297</v>
      </c>
      <c r="H129" s="118">
        <f>H130</f>
        <v>1162502.08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1810297</v>
      </c>
      <c r="H130" s="118">
        <f>SUM(H131:H138)</f>
        <v>1162502.08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326200</v>
      </c>
      <c r="H131" s="38">
        <v>314276.8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802377</v>
      </c>
      <c r="H132" s="38">
        <v>525028.4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172720</v>
      </c>
      <c r="H134" s="38">
        <v>173164.9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187000</v>
      </c>
      <c r="H135" s="38">
        <v>87580.98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311000</v>
      </c>
      <c r="H136" s="38">
        <v>51165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>
        <v>11000</v>
      </c>
      <c r="H137" s="38">
        <v>11286</v>
      </c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110000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95000</v>
      </c>
      <c r="H140" s="67">
        <f>H141+H142+H147</f>
        <v>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95000</v>
      </c>
      <c r="H142" s="67">
        <f>SUM(H143:H146)</f>
        <v>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>
        <v>95000</v>
      </c>
      <c r="H144" s="38"/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/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/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>
        <v>15000</v>
      </c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611900</v>
      </c>
      <c r="H150" s="38">
        <v>244718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27524744.7</v>
      </c>
      <c r="H152" s="109">
        <f>H153+H162</f>
        <v>16416019.58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14592867</v>
      </c>
      <c r="H153" s="137">
        <f>H154+H160+H161</f>
        <v>9194491.91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10893652</v>
      </c>
      <c r="H154" s="67">
        <f>H155+H156+H157+H158+H159</f>
        <v>6713980.05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340899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1461529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f>4108206.05-20000</f>
        <v>4088206.05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686002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137344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22049</v>
      </c>
      <c r="H160" s="38">
        <v>11311.86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3677166</v>
      </c>
      <c r="H161" s="38">
        <v>2469200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v>12931877.7</v>
      </c>
      <c r="H162" s="143">
        <f>SUM(H163:H185)-H168</f>
        <v>7221527.67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726935.09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437437.92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32688.67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144497.69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1200762.17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364996.76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1899469.14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540306.06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234230.02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166525.32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168139.02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4458.8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>
        <v>89549</v>
      </c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1100407.37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350458.4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124263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/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>
        <v>1400</v>
      </c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/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366217.3</v>
      </c>
      <c r="H186" s="34">
        <f>H187+H199</f>
        <v>764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366217.3</v>
      </c>
      <c r="H187" s="151">
        <f>H188+H196+H198</f>
        <v>764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/>
      <c r="H188" s="152">
        <f>SUM(H189:H195)</f>
        <v>764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/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764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/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366217.3</v>
      </c>
      <c r="H196" s="38"/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366217.3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/>
      <c r="H199" s="158">
        <f>H200+H201+H202+H203+H204</f>
        <v>0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/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/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26889477</v>
      </c>
      <c r="H205" s="34">
        <f>H206+H213+H214+H215</f>
        <v>12149053.15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26889477</v>
      </c>
      <c r="H206" s="60">
        <f>H207+H208+H209+H210+H211+H212</f>
        <v>12149053.15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11972897.31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>
        <v>176155.84</v>
      </c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/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-17936018</v>
      </c>
      <c r="H216" s="171">
        <f>H11-H126</f>
        <v>1774313.0399999954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17936018</v>
      </c>
      <c r="H217" s="171">
        <f>H218+H223+H228+H235+H243</f>
        <v>-1774313.04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/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/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0</v>
      </c>
      <c r="H235" s="185">
        <f>H236+H237+H238+H239+H240+H241+H242</f>
        <v>0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/>
      <c r="H240" s="83"/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5236018</v>
      </c>
      <c r="H243" s="188">
        <v>-1774313.04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60215036</v>
      </c>
      <c r="H244" s="34">
        <f>H245+H253+H254+H258+H277+H283+H294+H301+H327+H341</f>
        <v>31729310.16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4230602.3</v>
      </c>
      <c r="H245" s="192">
        <f>SUM(H246:H252)</f>
        <v>2731538.57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472133</v>
      </c>
      <c r="H246" s="194">
        <v>285160.61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v>3306252</v>
      </c>
      <c r="H247" s="194">
        <v>2372409.96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366217.3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86000</v>
      </c>
      <c r="H250" s="194">
        <v>73968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0</v>
      </c>
      <c r="H251" s="198">
        <f>H199</f>
        <v>0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29500</v>
      </c>
      <c r="H254" s="206">
        <f>SUM(H255:H257)</f>
        <v>7417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11000</v>
      </c>
      <c r="H255" s="194">
        <v>7417</v>
      </c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18500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14046282</v>
      </c>
      <c r="H258" s="267">
        <f>SUM(H259:H276)</f>
        <v>9475824.29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673741</v>
      </c>
      <c r="H260" s="194">
        <v>425339.84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252310</v>
      </c>
      <c r="H262" s="194">
        <v>77424.4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749000</v>
      </c>
      <c r="H265" s="194">
        <v>749000</v>
      </c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3687730</v>
      </c>
      <c r="H266" s="194">
        <v>2941006.38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1888032</v>
      </c>
      <c r="H273" s="194">
        <v>749442.67</v>
      </c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4865150</v>
      </c>
      <c r="H274" s="194">
        <v>3848049.64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1930319</v>
      </c>
      <c r="H275" s="194">
        <v>685561.36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1235600.7</v>
      </c>
      <c r="H277" s="206">
        <f>SUM(H278:H282)</f>
        <v>692696.56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130000</v>
      </c>
      <c r="H278" s="194">
        <v>39065.35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/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123782.7</v>
      </c>
      <c r="H280" s="194">
        <v>33782.7</v>
      </c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740432</v>
      </c>
      <c r="H281" s="194">
        <v>445000.81</v>
      </c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241386</v>
      </c>
      <c r="H282" s="203">
        <v>174847.7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2453621</v>
      </c>
      <c r="H283" s="192">
        <f>SUM(H284:H293)</f>
        <v>1404209.0299999998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/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466000</v>
      </c>
      <c r="H285" s="194">
        <v>460932.45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1318400</v>
      </c>
      <c r="H286" s="194">
        <v>545000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198344</v>
      </c>
      <c r="H287" s="194">
        <v>135737.39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289877</v>
      </c>
      <c r="H289" s="194">
        <v>144189.19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23350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145000</v>
      </c>
      <c r="H291" s="194">
        <v>95000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12915100</v>
      </c>
      <c r="H294" s="192">
        <f>SUM(H295:H300)</f>
        <v>3121538.4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12915100</v>
      </c>
      <c r="H296" s="194">
        <v>3121538.4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4279551</v>
      </c>
      <c r="H301" s="192">
        <f>SUM(H302:H326)</f>
        <v>2371580.63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143000</v>
      </c>
      <c r="H306" s="194">
        <v>116738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/>
      <c r="H307" s="194"/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976148</v>
      </c>
      <c r="H311" s="194">
        <v>653306.18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1516603</v>
      </c>
      <c r="H312" s="194">
        <v>811586.56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533711</v>
      </c>
      <c r="H313" s="194">
        <v>101528.06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478526</v>
      </c>
      <c r="H318" s="194">
        <v>254538.28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>
        <v>93000</v>
      </c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111799</v>
      </c>
      <c r="H323" s="194">
        <v>70378.29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426764</v>
      </c>
      <c r="H325" s="194">
        <v>270505.26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17945949</v>
      </c>
      <c r="H327" s="206">
        <f>SUM(H328:H340)</f>
        <v>10003277.81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10304633</v>
      </c>
      <c r="H328" s="194">
        <v>5281241.7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7016316</v>
      </c>
      <c r="H331" s="194">
        <f>4323559.94-20000</f>
        <v>4303559.94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367253.35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25000</v>
      </c>
      <c r="H338" s="194">
        <v>51222.82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3078830</v>
      </c>
      <c r="H341" s="192">
        <f>SUM(H342:H357)</f>
        <v>1921227.87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183720</v>
      </c>
      <c r="H344" s="194">
        <v>184450.9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180000</v>
      </c>
      <c r="H345" s="194">
        <v>127505.96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145000</v>
      </c>
      <c r="H346" s="194">
        <v>12425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622200</v>
      </c>
      <c r="H350" s="194">
        <v>425607.8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124000</v>
      </c>
      <c r="H351" s="194">
        <v>82776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906377</v>
      </c>
      <c r="H354" s="215">
        <v>583476.9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50000</v>
      </c>
      <c r="H355" s="194">
        <v>11141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867533</v>
      </c>
      <c r="H356" s="194">
        <v>493844.31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0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/>
      <c r="H367" s="38"/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7502018.58</v>
      </c>
      <c r="H370" s="239">
        <f>H371+H378+H379+H380+H381+H382+H383+H384</f>
        <v>9276331.620000001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6436018.58</v>
      </c>
      <c r="H371" s="86">
        <f>SUM(H372:H373)</f>
        <v>8210331.62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>
        <v>1200000</v>
      </c>
      <c r="H372" s="38">
        <v>1200000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f>6436018.58-1200000</f>
        <v>5236018.58</v>
      </c>
      <c r="H373" s="38">
        <v>7010331.62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198377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34694853</v>
      </c>
      <c r="H385" s="279">
        <f>H12+H24+H88+H100</f>
        <v>27112495.85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/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-51.69648074312349</v>
      </c>
      <c r="H388" s="251">
        <f>(H216+H242)/H385*100</f>
        <v>6.544263021067444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Vahe=-104000</v>
      </c>
      <c r="H393" s="257" t="str">
        <f>IF(ROUND(H132,2)=ROUND(H354,2),"OK",CONCATENATE("Vahe=",ROUND(H132-H354,2)))</f>
        <v>Vahe=-58448,5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2007-05-04T07:21:31Z</cp:lastPrinted>
  <dcterms:created xsi:type="dcterms:W3CDTF">2007-01-02T11:49:57Z</dcterms:created>
  <dcterms:modified xsi:type="dcterms:W3CDTF">2007-09-07T05:58:16Z</dcterms:modified>
  <cp:category/>
  <cp:version/>
  <cp:contentType/>
  <cp:contentStatus/>
</cp:coreProperties>
</file>